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一二批材料集采挂网文件2\木地板\"/>
    </mc:Choice>
  </mc:AlternateContent>
  <xr:revisionPtr revIDLastSave="0" documentId="13_ncr:1_{6C03BCAD-364F-40BC-80FE-3DE251725A5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汇总" sheetId="3" r:id="rId1"/>
    <sheet name="实木复合" sheetId="1" r:id="rId2"/>
    <sheet name="强化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3" l="1"/>
  <c r="D10" i="3"/>
  <c r="D9" i="3"/>
  <c r="D5" i="3"/>
  <c r="D4" i="3"/>
  <c r="D3" i="3"/>
  <c r="D2" i="3"/>
  <c r="H9" i="2" l="1"/>
  <c r="J9" i="2" s="1"/>
  <c r="P9" i="2" s="1"/>
  <c r="H7" i="2"/>
  <c r="J7" i="2" s="1"/>
  <c r="P7" i="2" s="1"/>
  <c r="Q7" i="2" s="1"/>
  <c r="C10" i="3" s="1"/>
  <c r="E10" i="3" s="1"/>
  <c r="H5" i="2"/>
  <c r="J5" i="2" s="1"/>
  <c r="P5" i="2" s="1"/>
  <c r="Q5" i="2" s="1"/>
  <c r="C9" i="3" s="1"/>
  <c r="E9" i="3" s="1"/>
  <c r="J12" i="1"/>
  <c r="L12" i="1" s="1"/>
  <c r="W12" i="1" s="1"/>
  <c r="X12" i="1" s="1"/>
  <c r="J10" i="1"/>
  <c r="L10" i="1" s="1"/>
  <c r="W10" i="1" s="1"/>
  <c r="J8" i="1"/>
  <c r="L8" i="1" s="1"/>
  <c r="W8" i="1" s="1"/>
  <c r="J6" i="1"/>
  <c r="L6" i="1" s="1"/>
  <c r="C5" i="3" l="1"/>
  <c r="E5" i="3" s="1"/>
  <c r="X10" i="1"/>
  <c r="C4" i="3" s="1"/>
  <c r="E4" i="3" s="1"/>
  <c r="X8" i="1"/>
  <c r="C3" i="3" s="1"/>
  <c r="E3" i="3" s="1"/>
  <c r="W6" i="1"/>
  <c r="X6" i="1" s="1"/>
  <c r="C2" i="3" s="1"/>
  <c r="E2" i="3" s="1"/>
  <c r="Q9" i="2"/>
  <c r="C11" i="3"/>
  <c r="E11" i="3" s="1"/>
  <c r="E12" i="3" s="1"/>
  <c r="E6" i="3" l="1"/>
  <c r="E13" i="3" s="1"/>
</calcChain>
</file>

<file path=xl/sharedStrings.xml><?xml version="1.0" encoding="utf-8"?>
<sst xmlns="http://schemas.openxmlformats.org/spreadsheetml/2006/main" count="106" uniqueCount="66">
  <si>
    <t>序号</t>
  </si>
  <si>
    <t>品牌</t>
  </si>
  <si>
    <t>材料清单</t>
  </si>
  <si>
    <t>地板规格mm
（长*宽*厚）</t>
  </si>
  <si>
    <t>地板型号</t>
  </si>
  <si>
    <t>地板形式</t>
  </si>
  <si>
    <t>升级1210mm大板，不含税</t>
  </si>
  <si>
    <t>成品保护（含税）</t>
  </si>
  <si>
    <t>PE保护膜（含税）</t>
  </si>
  <si>
    <t>木塑踢脚线（含税）</t>
  </si>
  <si>
    <t>南通-运费（含税）</t>
  </si>
  <si>
    <t>仅地板供货安装综合单价（含税）</t>
  </si>
  <si>
    <t>含辅材综合单价（含税）</t>
  </si>
  <si>
    <t>工程量</t>
  </si>
  <si>
    <t>合计</t>
  </si>
  <si>
    <t>A：材料不含税单价</t>
  </si>
  <si>
    <t>B：369型（步步高）施工材料损耗</t>
  </si>
  <si>
    <t>C1：悬浮法不含税安装单价</t>
  </si>
  <si>
    <r>
      <rPr>
        <b/>
        <sz val="10"/>
        <rFont val="楷体"/>
        <family val="3"/>
        <charset val="134"/>
      </rPr>
      <t>D1：悬浮法</t>
    </r>
    <r>
      <rPr>
        <b/>
        <sz val="10"/>
        <color indexed="10"/>
        <rFont val="楷体"/>
        <family val="3"/>
        <charset val="134"/>
      </rPr>
      <t>不含税</t>
    </r>
    <r>
      <rPr>
        <b/>
        <sz val="10"/>
        <rFont val="楷体"/>
        <family val="3"/>
        <charset val="134"/>
      </rPr>
      <t>综合单价=A*（1+B）+C</t>
    </r>
  </si>
  <si>
    <t>税金</t>
  </si>
  <si>
    <r>
      <rPr>
        <b/>
        <sz val="10"/>
        <rFont val="楷体"/>
        <family val="3"/>
        <charset val="134"/>
      </rPr>
      <t>悬浮法</t>
    </r>
    <r>
      <rPr>
        <b/>
        <sz val="10"/>
        <color indexed="10"/>
        <rFont val="楷体"/>
        <family val="3"/>
        <charset val="134"/>
      </rPr>
      <t>含税</t>
    </r>
    <r>
      <rPr>
        <b/>
        <sz val="10"/>
        <rFont val="楷体"/>
        <family val="3"/>
        <charset val="134"/>
      </rPr>
      <t>综合单价</t>
    </r>
  </si>
  <si>
    <t>元/㎡</t>
  </si>
  <si>
    <t>%</t>
  </si>
  <si>
    <t>多层实木复合地板CF-1/栎木(Quercus spp.),木皮厚度：0.6mm
效果及处理工艺：依照样板效果，平面风格，光泽度20-30度</t>
  </si>
  <si>
    <t>910*125*12</t>
  </si>
  <si>
    <t>CF-1/D-N</t>
  </si>
  <si>
    <t>地暖地板</t>
  </si>
  <si>
    <t>3</t>
  </si>
  <si>
    <t>多层实木复合地板CF-2/黑胡桃(Juglans Nigra),木皮厚度：0.6mm
效果及处理工艺：依照样板效果，平面风格，光泽度20-30度</t>
  </si>
  <si>
    <t>5</t>
  </si>
  <si>
    <t>多层实木复合地板CF-3/栎木(Quercus spp.),木皮厚度：1.2mm
效果及处理工艺：依照样板效果，平面风格，，光泽度20-30度</t>
  </si>
  <si>
    <t>910*125*15</t>
  </si>
  <si>
    <t>7</t>
  </si>
  <si>
    <t>多层实木复合地板CF-4/水曲柳(Fraxinus mandshurica Rupr.),木皮厚度：1.2mm
效果及处理工艺：依照样板效果，平面风格，光泽度20-30度</t>
  </si>
  <si>
    <t>C：悬浮法安装不含税单价</t>
  </si>
  <si>
    <t>D悬浮法不含税综合单价=A*（1+B）+C</t>
  </si>
  <si>
    <t>含税综合单价</t>
  </si>
  <si>
    <t>强化地板/缅甸柚木、白橡木、黑胡桃、加枫CQ-1，面层效果：柚木/橡木/黑胡桃/加枫
面层：AL2O3耐磨纸，基材：高密度纤维板，表面工艺：平面工艺</t>
  </si>
  <si>
    <t>1215*145*12</t>
  </si>
  <si>
    <t>CZQH-1/N</t>
  </si>
  <si>
    <r>
      <rPr>
        <sz val="11"/>
        <color theme="1"/>
        <rFont val="楷体"/>
        <family val="3"/>
        <charset val="134"/>
      </rPr>
      <t>强化地板/橡木（CQ-2），面层效果：黄橡木，面层：Al</t>
    </r>
    <r>
      <rPr>
        <sz val="11"/>
        <color theme="1"/>
        <rFont val="Tahoma"/>
        <family val="2"/>
      </rPr>
      <t>₂</t>
    </r>
    <r>
      <rPr>
        <sz val="11"/>
        <color theme="1"/>
        <rFont val="楷体"/>
        <family val="3"/>
        <charset val="134"/>
      </rPr>
      <t>O</t>
    </r>
    <r>
      <rPr>
        <sz val="11"/>
        <color theme="1"/>
        <rFont val="Tahoma"/>
        <family val="2"/>
      </rPr>
      <t>₃</t>
    </r>
    <r>
      <rPr>
        <sz val="11"/>
        <color theme="1"/>
        <rFont val="楷体"/>
        <family val="3"/>
        <charset val="134"/>
      </rPr>
      <t>耐磨纸，基材：高密度纤维板，表面工艺：同步压纹工艺</t>
    </r>
  </si>
  <si>
    <t>1215*145*10</t>
  </si>
  <si>
    <t>铝合金扣条（含税）</t>
    <phoneticPr fontId="15" type="noConversion"/>
  </si>
  <si>
    <t>南通-运费（含税）</t>
    <phoneticPr fontId="15" type="noConversion"/>
  </si>
  <si>
    <t>实木复合</t>
    <phoneticPr fontId="15" type="noConversion"/>
  </si>
  <si>
    <t>栎木12mm/0.6mm</t>
    <phoneticPr fontId="15" type="noConversion"/>
  </si>
  <si>
    <t>黑胡桃12mm/0.6mm</t>
    <phoneticPr fontId="15" type="noConversion"/>
  </si>
  <si>
    <r>
      <t>栎木1</t>
    </r>
    <r>
      <rPr>
        <sz val="11"/>
        <color theme="1"/>
        <rFont val="宋体"/>
        <family val="3"/>
        <charset val="134"/>
        <scheme val="minor"/>
      </rPr>
      <t>5mm/1.2mm</t>
    </r>
    <phoneticPr fontId="15" type="noConversion"/>
  </si>
  <si>
    <t>水曲柳15mm/1.2mm</t>
    <phoneticPr fontId="15" type="noConversion"/>
  </si>
  <si>
    <t>实木复合总价</t>
    <phoneticPr fontId="15" type="noConversion"/>
  </si>
  <si>
    <t>总价（元）</t>
    <phoneticPr fontId="15" type="noConversion"/>
  </si>
  <si>
    <t>数量（㎡）</t>
    <phoneticPr fontId="15" type="noConversion"/>
  </si>
  <si>
    <t>强化地板</t>
    <phoneticPr fontId="15" type="noConversion"/>
  </si>
  <si>
    <t>强化地板/缅甸柚木、白橡木、黑胡桃、加枫CQ-1，面层效果：柚木/橡木/黑胡桃/加枫
面层：AL2O3耐磨纸，基材：高密度纤维板，表面工艺：平面工艺</t>
    <phoneticPr fontId="15" type="noConversion"/>
  </si>
  <si>
    <t>柚木12mm/平面工艺</t>
    <phoneticPr fontId="15" type="noConversion"/>
  </si>
  <si>
    <t>黄橡木12mm/压纹工艺</t>
    <phoneticPr fontId="15" type="noConversion"/>
  </si>
  <si>
    <r>
      <t>柚木1</t>
    </r>
    <r>
      <rPr>
        <sz val="11"/>
        <color theme="1"/>
        <rFont val="宋体"/>
        <family val="3"/>
        <charset val="134"/>
        <scheme val="minor"/>
      </rPr>
      <t>0mm/平面工艺</t>
    </r>
    <phoneticPr fontId="15" type="noConversion"/>
  </si>
  <si>
    <t>强化地板总价</t>
    <phoneticPr fontId="15" type="noConversion"/>
  </si>
  <si>
    <t>价格（元）</t>
    <phoneticPr fontId="15" type="noConversion"/>
  </si>
  <si>
    <t>地板厚度升级为15mm，含税</t>
    <phoneticPr fontId="15" type="noConversion"/>
  </si>
  <si>
    <t>升级防火等级B1含税</t>
    <phoneticPr fontId="15" type="noConversion"/>
  </si>
  <si>
    <t>表面处理-拉丝套色，含税</t>
    <phoneticPr fontId="15" type="noConversion"/>
  </si>
  <si>
    <t>地板总价合计</t>
    <phoneticPr fontId="15" type="noConversion"/>
  </si>
  <si>
    <t>/</t>
    <phoneticPr fontId="15" type="noConversion"/>
  </si>
  <si>
    <t>木制踢脚线+防尘条，h=5cm
（含税）</t>
    <phoneticPr fontId="15" type="noConversion"/>
  </si>
  <si>
    <t>木塑踢脚线h=5cm（含税）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</si>
</sst>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_ * #,##0_ ;_ * \-#,##0_ ;_ * &quot;-&quot;??_ ;_ @_ "/>
    <numFmt numFmtId="177" formatCode="0.00_);[Red]\(0.00\)"/>
  </numFmts>
  <fonts count="17" x14ac:knownFonts="1">
    <font>
      <sz val="11"/>
      <color theme="1"/>
      <name val="宋体"/>
      <charset val="134"/>
      <scheme val="minor"/>
    </font>
    <font>
      <sz val="11"/>
      <color theme="1"/>
      <name val="楷体"/>
      <family val="3"/>
      <charset val="134"/>
    </font>
    <font>
      <b/>
      <sz val="10"/>
      <color theme="1"/>
      <name val="楷体"/>
      <family val="3"/>
      <charset val="134"/>
    </font>
    <font>
      <b/>
      <sz val="14"/>
      <color theme="1"/>
      <name val="楷体"/>
      <family val="3"/>
      <charset val="134"/>
    </font>
    <font>
      <b/>
      <sz val="14"/>
      <color theme="1"/>
      <name val="楷体"/>
      <family val="3"/>
      <charset val="134"/>
    </font>
    <font>
      <sz val="10"/>
      <color theme="1"/>
      <name val="楷体"/>
      <family val="3"/>
      <charset val="134"/>
    </font>
    <font>
      <sz val="11"/>
      <color theme="1"/>
      <name val="楷体"/>
      <family val="3"/>
      <charset val="134"/>
    </font>
    <font>
      <sz val="10"/>
      <color theme="1"/>
      <name val="楷体"/>
      <family val="3"/>
      <charset val="134"/>
    </font>
    <font>
      <b/>
      <sz val="10"/>
      <name val="楷体"/>
      <family val="3"/>
      <charset val="134"/>
    </font>
    <font>
      <b/>
      <sz val="10"/>
      <name val="楷体"/>
      <family val="3"/>
      <charset val="134"/>
    </font>
    <font>
      <sz val="10"/>
      <name val="楷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Tahoma"/>
      <family val="2"/>
    </font>
    <font>
      <b/>
      <sz val="10"/>
      <color indexed="10"/>
      <name val="楷体"/>
      <family val="3"/>
      <charset val="134"/>
    </font>
    <font>
      <sz val="9"/>
      <name val="宋体"/>
      <family val="3"/>
      <charset val="134"/>
      <scheme val="minor"/>
    </font>
    <font>
      <sz val="10"/>
      <color rgb="FFFF0000"/>
      <name val="楷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176" fontId="2" fillId="0" borderId="1" xfId="1" applyNumberFormat="1" applyFont="1" applyFill="1" applyBorder="1" applyAlignment="1">
      <alignment horizontal="center" vertical="center" wrapText="1"/>
    </xf>
    <xf numFmtId="9" fontId="2" fillId="2" borderId="1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3" applyFont="1" applyBorder="1" applyAlignment="1" applyProtection="1">
      <alignment horizontal="center" vertical="center" wrapText="1"/>
      <protection locked="0"/>
    </xf>
    <xf numFmtId="177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177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3" applyFont="1" applyBorder="1" applyAlignment="1" applyProtection="1">
      <alignment horizontal="center" vertical="center" wrapText="1"/>
      <protection locked="0"/>
    </xf>
    <xf numFmtId="43" fontId="2" fillId="0" borderId="1" xfId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177" fontId="2" fillId="0" borderId="0" xfId="0" applyNumberFormat="1" applyFont="1">
      <alignment vertical="center"/>
    </xf>
    <xf numFmtId="177" fontId="5" fillId="3" borderId="0" xfId="0" applyNumberFormat="1" applyFont="1" applyFill="1">
      <alignment vertical="center"/>
    </xf>
    <xf numFmtId="49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8" fillId="0" borderId="1" xfId="1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left" vertical="center" wrapText="1"/>
    </xf>
    <xf numFmtId="177" fontId="10" fillId="3" borderId="1" xfId="4" applyNumberFormat="1" applyFont="1" applyFill="1" applyBorder="1" applyAlignment="1">
      <alignment horizontal="center" vertical="center" wrapText="1"/>
    </xf>
    <xf numFmtId="177" fontId="10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77" fontId="10" fillId="0" borderId="1" xfId="4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177" fontId="8" fillId="0" borderId="1" xfId="2" applyNumberFormat="1" applyFont="1" applyFill="1" applyBorder="1" applyAlignment="1">
      <alignment horizontal="center" vertical="center" wrapText="1"/>
    </xf>
    <xf numFmtId="177" fontId="8" fillId="0" borderId="1" xfId="1" applyNumberFormat="1" applyFont="1" applyFill="1" applyBorder="1" applyAlignment="1">
      <alignment horizontal="right" vertical="center" wrapText="1"/>
    </xf>
    <xf numFmtId="177" fontId="10" fillId="3" borderId="1" xfId="1" applyNumberFormat="1" applyFont="1" applyFill="1" applyBorder="1" applyAlignment="1">
      <alignment horizontal="center" vertical="center" wrapText="1"/>
    </xf>
    <xf numFmtId="177" fontId="10" fillId="0" borderId="1" xfId="1" applyNumberFormat="1" applyFont="1" applyFill="1" applyBorder="1" applyAlignment="1">
      <alignment horizontal="center" vertical="center" wrapText="1"/>
    </xf>
    <xf numFmtId="177" fontId="16" fillId="3" borderId="1" xfId="1" applyNumberFormat="1" applyFont="1" applyFill="1" applyBorder="1" applyAlignment="1" applyProtection="1">
      <alignment horizontal="center" vertical="center" wrapText="1"/>
      <protection locked="0"/>
    </xf>
    <xf numFmtId="177" fontId="16" fillId="3" borderId="1" xfId="1" applyNumberFormat="1" applyFont="1" applyFill="1" applyBorder="1" applyAlignment="1">
      <alignment horizontal="center" vertical="center" wrapText="1"/>
    </xf>
    <xf numFmtId="177" fontId="16" fillId="3" borderId="1" xfId="0" applyNumberFormat="1" applyFont="1" applyFill="1" applyBorder="1" applyAlignment="1">
      <alignment horizontal="center" vertical="center"/>
    </xf>
    <xf numFmtId="177" fontId="5" fillId="3" borderId="5" xfId="0" applyNumberFormat="1" applyFont="1" applyFill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177" fontId="5" fillId="3" borderId="6" xfId="0" applyNumberFormat="1" applyFont="1" applyFill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177" fontId="5" fillId="0" borderId="1" xfId="0" applyNumberFormat="1" applyFont="1" applyBorder="1">
      <alignment vertical="center"/>
    </xf>
    <xf numFmtId="177" fontId="7" fillId="0" borderId="1" xfId="0" applyNumberFormat="1" applyFont="1" applyBorder="1" applyAlignment="1">
      <alignment horizontal="left" vertical="center" wrapText="1"/>
    </xf>
    <xf numFmtId="0" fontId="0" fillId="0" borderId="0" xfId="0" applyBorder="1">
      <alignment vertical="center"/>
    </xf>
    <xf numFmtId="177" fontId="2" fillId="0" borderId="0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10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177" fontId="9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/>
    </xf>
    <xf numFmtId="177" fontId="8" fillId="0" borderId="1" xfId="1" applyNumberFormat="1" applyFont="1" applyFill="1" applyBorder="1" applyAlignment="1">
      <alignment horizontal="center" vertical="center" wrapText="1"/>
    </xf>
    <xf numFmtId="177" fontId="8" fillId="0" borderId="1" xfId="2" applyNumberFormat="1" applyFont="1" applyFill="1" applyBorder="1" applyAlignment="1">
      <alignment horizontal="center" vertical="center" wrapText="1"/>
    </xf>
    <xf numFmtId="177" fontId="8" fillId="0" borderId="1" xfId="1" applyNumberFormat="1" applyFont="1" applyFill="1" applyBorder="1" applyAlignment="1">
      <alignment horizontal="right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 vertical="center" wrapText="1"/>
    </xf>
    <xf numFmtId="177" fontId="8" fillId="0" borderId="4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horizontal="center" vertical="center" wrapText="1"/>
    </xf>
  </cellXfs>
  <cellStyles count="5">
    <cellStyle name="百分比" xfId="2" builtinId="5"/>
    <cellStyle name="常规" xfId="0" builtinId="0"/>
    <cellStyle name="常规_sheet3" xfId="3" xr:uid="{00000000-0005-0000-0000-000002000000}"/>
    <cellStyle name="常规_Sheet5" xfId="4" xr:uid="{00000000-0005-0000-0000-000003000000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workbookViewId="0">
      <selection activeCell="J6" sqref="J6"/>
    </sheetView>
  </sheetViews>
  <sheetFormatPr defaultRowHeight="14.4" x14ac:dyDescent="0.25"/>
  <cols>
    <col min="2" max="5" width="20.6640625" customWidth="1"/>
    <col min="8" max="8" width="9.5546875" bestFit="1" customWidth="1"/>
  </cols>
  <sheetData>
    <row r="1" spans="1:5" ht="20.100000000000001" customHeight="1" x14ac:dyDescent="0.25">
      <c r="A1" s="54"/>
      <c r="B1" s="55"/>
      <c r="C1" s="45" t="s">
        <v>58</v>
      </c>
      <c r="D1" s="45" t="s">
        <v>51</v>
      </c>
      <c r="E1" s="45" t="s">
        <v>50</v>
      </c>
    </row>
    <row r="2" spans="1:5" ht="24.9" customHeight="1" x14ac:dyDescent="0.25">
      <c r="A2" s="48" t="s">
        <v>44</v>
      </c>
      <c r="B2" s="45" t="s">
        <v>45</v>
      </c>
      <c r="C2" s="46">
        <f>实木复合!X6</f>
        <v>0</v>
      </c>
      <c r="D2" s="46">
        <f>实木复合!Y6</f>
        <v>120000</v>
      </c>
      <c r="E2" s="46">
        <f>C2*D2</f>
        <v>0</v>
      </c>
    </row>
    <row r="3" spans="1:5" ht="24.9" customHeight="1" x14ac:dyDescent="0.25">
      <c r="A3" s="51"/>
      <c r="B3" s="45" t="s">
        <v>46</v>
      </c>
      <c r="C3" s="46">
        <f>实木复合!X8</f>
        <v>0</v>
      </c>
      <c r="D3" s="46">
        <f>实木复合!Y8</f>
        <v>30000</v>
      </c>
      <c r="E3" s="46">
        <f t="shared" ref="E3:E5" si="0">C3*D3</f>
        <v>0</v>
      </c>
    </row>
    <row r="4" spans="1:5" ht="24.9" customHeight="1" x14ac:dyDescent="0.25">
      <c r="A4" s="51"/>
      <c r="B4" s="45" t="s">
        <v>47</v>
      </c>
      <c r="C4" s="46">
        <f>实木复合!X10</f>
        <v>0</v>
      </c>
      <c r="D4" s="46">
        <f>实木复合!Y10</f>
        <v>80000</v>
      </c>
      <c r="E4" s="46">
        <f t="shared" si="0"/>
        <v>0</v>
      </c>
    </row>
    <row r="5" spans="1:5" ht="24.9" customHeight="1" x14ac:dyDescent="0.25">
      <c r="A5" s="50"/>
      <c r="B5" s="45" t="s">
        <v>48</v>
      </c>
      <c r="C5" s="46">
        <f>实木复合!X12</f>
        <v>0</v>
      </c>
      <c r="D5" s="46">
        <f>实木复合!Y12</f>
        <v>20000</v>
      </c>
      <c r="E5" s="46">
        <f t="shared" si="0"/>
        <v>0</v>
      </c>
    </row>
    <row r="6" spans="1:5" ht="24.9" customHeight="1" x14ac:dyDescent="0.25">
      <c r="A6" s="52" t="s">
        <v>49</v>
      </c>
      <c r="B6" s="53"/>
      <c r="C6" s="53"/>
      <c r="D6" s="53"/>
      <c r="E6" s="46">
        <f>SUM(E2:E5)</f>
        <v>0</v>
      </c>
    </row>
    <row r="8" spans="1:5" ht="20.100000000000001" customHeight="1" x14ac:dyDescent="0.25">
      <c r="A8" s="59"/>
      <c r="B8" s="60"/>
      <c r="C8" s="45" t="s">
        <v>58</v>
      </c>
      <c r="D8" s="45" t="s">
        <v>51</v>
      </c>
      <c r="E8" s="45" t="s">
        <v>50</v>
      </c>
    </row>
    <row r="9" spans="1:5" ht="24.9" customHeight="1" x14ac:dyDescent="0.25">
      <c r="A9" s="48" t="s">
        <v>52</v>
      </c>
      <c r="B9" s="45" t="s">
        <v>54</v>
      </c>
      <c r="C9" s="46">
        <f>强化!Q5</f>
        <v>0</v>
      </c>
      <c r="D9" s="46">
        <f>强化!R5</f>
        <v>13000</v>
      </c>
      <c r="E9" s="46">
        <f>C9*D9</f>
        <v>0</v>
      </c>
    </row>
    <row r="10" spans="1:5" ht="24.9" customHeight="1" x14ac:dyDescent="0.25">
      <c r="A10" s="51"/>
      <c r="B10" s="45" t="s">
        <v>55</v>
      </c>
      <c r="C10" s="46">
        <f>强化!Q7</f>
        <v>0</v>
      </c>
      <c r="D10" s="46">
        <f>强化!R7</f>
        <v>13000</v>
      </c>
      <c r="E10" s="46">
        <f t="shared" ref="E10:E11" si="1">C10*D10</f>
        <v>0</v>
      </c>
    </row>
    <row r="11" spans="1:5" ht="24.9" customHeight="1" x14ac:dyDescent="0.25">
      <c r="A11" s="50"/>
      <c r="B11" s="45" t="s">
        <v>56</v>
      </c>
      <c r="C11" s="46">
        <f>强化!P9</f>
        <v>0</v>
      </c>
      <c r="D11" s="46">
        <f>强化!R9</f>
        <v>13000</v>
      </c>
      <c r="E11" s="46">
        <f t="shared" si="1"/>
        <v>0</v>
      </c>
    </row>
    <row r="12" spans="1:5" ht="24.9" customHeight="1" x14ac:dyDescent="0.25">
      <c r="A12" s="56" t="s">
        <v>57</v>
      </c>
      <c r="B12" s="57"/>
      <c r="C12" s="57"/>
      <c r="D12" s="58"/>
      <c r="E12" s="46">
        <f>SUM(E9:E11)</f>
        <v>0</v>
      </c>
    </row>
    <row r="13" spans="1:5" x14ac:dyDescent="0.25">
      <c r="A13" s="48" t="s">
        <v>62</v>
      </c>
      <c r="B13" s="49"/>
      <c r="C13" s="49"/>
      <c r="D13" s="49"/>
      <c r="E13" s="49">
        <f>E6+E12</f>
        <v>0</v>
      </c>
    </row>
    <row r="14" spans="1:5" x14ac:dyDescent="0.25">
      <c r="A14" s="50"/>
      <c r="B14" s="50"/>
      <c r="C14" s="50"/>
      <c r="D14" s="50"/>
      <c r="E14" s="50"/>
    </row>
  </sheetData>
  <mergeCells count="8">
    <mergeCell ref="A13:D14"/>
    <mergeCell ref="E13:E14"/>
    <mergeCell ref="A2:A5"/>
    <mergeCell ref="A6:D6"/>
    <mergeCell ref="A1:B1"/>
    <mergeCell ref="A9:A11"/>
    <mergeCell ref="A12:D12"/>
    <mergeCell ref="A8:B8"/>
  </mergeCells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Z12"/>
  <sheetViews>
    <sheetView tabSelected="1" topLeftCell="C1" zoomScale="80" zoomScaleNormal="80" workbookViewId="0">
      <selection activeCell="P8" sqref="P8"/>
    </sheetView>
  </sheetViews>
  <sheetFormatPr defaultColWidth="8.77734375" defaultRowHeight="12" x14ac:dyDescent="0.25"/>
  <cols>
    <col min="1" max="1" width="8.77734375" style="17"/>
    <col min="2" max="2" width="8.77734375" style="18"/>
    <col min="3" max="3" width="24.6640625" style="18" customWidth="1"/>
    <col min="4" max="4" width="14.88671875" style="18" customWidth="1"/>
    <col min="5" max="6" width="8.77734375" style="18"/>
    <col min="7" max="7" width="10.77734375" style="18"/>
    <col min="8" max="9" width="8.77734375" style="18"/>
    <col min="10" max="10" width="8.88671875" style="18"/>
    <col min="11" max="11" width="8.77734375" style="18"/>
    <col min="12" max="12" width="11.77734375" style="18"/>
    <col min="13" max="18" width="8.77734375" style="18"/>
    <col min="19" max="20" width="8.77734375" style="18" customWidth="1"/>
    <col min="21" max="21" width="11.88671875" style="18" customWidth="1"/>
    <col min="22" max="22" width="8.77734375" style="18"/>
    <col min="23" max="24" width="11.77734375" style="18"/>
    <col min="25" max="25" width="13.44140625" style="18" customWidth="1"/>
    <col min="26" max="26" width="12.33203125" style="18"/>
    <col min="27" max="16384" width="8.77734375" style="18"/>
  </cols>
  <sheetData>
    <row r="2" spans="1:26" s="15" customFormat="1" ht="12" customHeight="1" x14ac:dyDescent="0.25">
      <c r="A2" s="63" t="s">
        <v>0</v>
      </c>
      <c r="B2" s="62" t="s">
        <v>1</v>
      </c>
      <c r="C2" s="62" t="s">
        <v>2</v>
      </c>
      <c r="D2" s="62" t="s">
        <v>3</v>
      </c>
      <c r="E2" s="62" t="s">
        <v>4</v>
      </c>
      <c r="F2" s="64" t="s">
        <v>5</v>
      </c>
      <c r="G2" s="61"/>
      <c r="H2" s="62"/>
      <c r="I2" s="62"/>
      <c r="J2" s="62"/>
      <c r="K2" s="62"/>
      <c r="L2" s="62"/>
      <c r="M2" s="62" t="s">
        <v>59</v>
      </c>
      <c r="N2" s="68" t="s">
        <v>60</v>
      </c>
      <c r="O2" s="68" t="s">
        <v>6</v>
      </c>
      <c r="P2" s="68" t="s">
        <v>61</v>
      </c>
      <c r="Q2" s="71" t="s">
        <v>7</v>
      </c>
      <c r="R2" s="71" t="s">
        <v>8</v>
      </c>
      <c r="S2" s="71" t="s">
        <v>42</v>
      </c>
      <c r="T2" s="75" t="s">
        <v>64</v>
      </c>
      <c r="U2" s="71" t="s">
        <v>65</v>
      </c>
      <c r="V2" s="71" t="s">
        <v>10</v>
      </c>
      <c r="W2" s="71" t="s">
        <v>11</v>
      </c>
      <c r="X2" s="75" t="s">
        <v>12</v>
      </c>
      <c r="Y2" s="74" t="s">
        <v>13</v>
      </c>
      <c r="Z2" s="74" t="s">
        <v>14</v>
      </c>
    </row>
    <row r="3" spans="1:26" s="15" customFormat="1" ht="79.8" customHeight="1" x14ac:dyDescent="0.25">
      <c r="A3" s="63"/>
      <c r="B3" s="62"/>
      <c r="C3" s="62"/>
      <c r="D3" s="62"/>
      <c r="E3" s="62"/>
      <c r="F3" s="64"/>
      <c r="G3" s="65" t="s">
        <v>15</v>
      </c>
      <c r="H3" s="66" t="s">
        <v>16</v>
      </c>
      <c r="I3" s="65" t="s">
        <v>17</v>
      </c>
      <c r="J3" s="65" t="s">
        <v>18</v>
      </c>
      <c r="K3" s="65" t="s">
        <v>19</v>
      </c>
      <c r="L3" s="67" t="s">
        <v>20</v>
      </c>
      <c r="M3" s="62"/>
      <c r="N3" s="72"/>
      <c r="O3" s="69"/>
      <c r="P3" s="69"/>
      <c r="Q3" s="71"/>
      <c r="R3" s="71"/>
      <c r="S3" s="71"/>
      <c r="T3" s="76"/>
      <c r="U3" s="71"/>
      <c r="V3" s="71"/>
      <c r="W3" s="71"/>
      <c r="X3" s="76"/>
      <c r="Y3" s="74"/>
      <c r="Z3" s="74"/>
    </row>
    <row r="4" spans="1:26" s="15" customFormat="1" x14ac:dyDescent="0.25">
      <c r="A4" s="63"/>
      <c r="B4" s="62"/>
      <c r="C4" s="62"/>
      <c r="D4" s="62"/>
      <c r="E4" s="62"/>
      <c r="F4" s="64"/>
      <c r="G4" s="65"/>
      <c r="H4" s="66"/>
      <c r="I4" s="65"/>
      <c r="J4" s="65"/>
      <c r="K4" s="65"/>
      <c r="L4" s="67"/>
      <c r="M4" s="62"/>
      <c r="N4" s="72"/>
      <c r="O4" s="69"/>
      <c r="P4" s="69"/>
      <c r="Q4" s="71"/>
      <c r="R4" s="71"/>
      <c r="S4" s="71"/>
      <c r="T4" s="76"/>
      <c r="U4" s="71"/>
      <c r="V4" s="71"/>
      <c r="W4" s="71"/>
      <c r="X4" s="76"/>
      <c r="Y4" s="74"/>
      <c r="Z4" s="74"/>
    </row>
    <row r="5" spans="1:26" s="15" customFormat="1" ht="42.6" customHeight="1" x14ac:dyDescent="0.25">
      <c r="A5" s="63"/>
      <c r="B5" s="62"/>
      <c r="C5" s="62"/>
      <c r="D5" s="62"/>
      <c r="E5" s="62"/>
      <c r="F5" s="64"/>
      <c r="G5" s="19" t="s">
        <v>21</v>
      </c>
      <c r="H5" s="29" t="s">
        <v>22</v>
      </c>
      <c r="I5" s="19" t="s">
        <v>21</v>
      </c>
      <c r="J5" s="19" t="s">
        <v>21</v>
      </c>
      <c r="K5" s="29" t="s">
        <v>22</v>
      </c>
      <c r="L5" s="30" t="s">
        <v>21</v>
      </c>
      <c r="M5" s="62"/>
      <c r="N5" s="73"/>
      <c r="O5" s="70"/>
      <c r="P5" s="70"/>
      <c r="Q5" s="71"/>
      <c r="R5" s="71"/>
      <c r="S5" s="71"/>
      <c r="T5" s="77"/>
      <c r="U5" s="71"/>
      <c r="V5" s="71"/>
      <c r="W5" s="71"/>
      <c r="X5" s="77"/>
      <c r="Y5" s="74"/>
      <c r="Z5" s="74"/>
    </row>
    <row r="6" spans="1:26" s="16" customFormat="1" ht="77.25" customHeight="1" x14ac:dyDescent="0.25">
      <c r="A6" s="20">
        <v>1</v>
      </c>
      <c r="B6" s="36"/>
      <c r="C6" s="22" t="s">
        <v>23</v>
      </c>
      <c r="D6" s="38" t="s">
        <v>24</v>
      </c>
      <c r="E6" s="23" t="s">
        <v>25</v>
      </c>
      <c r="F6" s="24" t="s">
        <v>26</v>
      </c>
      <c r="G6" s="33"/>
      <c r="H6" s="47"/>
      <c r="I6" s="33"/>
      <c r="J6" s="31">
        <f>G6*(1+H6)+I6</f>
        <v>0</v>
      </c>
      <c r="K6" s="31">
        <v>0.13</v>
      </c>
      <c r="L6" s="31">
        <f>J6*(1+K6)</f>
        <v>0</v>
      </c>
      <c r="M6" s="34"/>
      <c r="N6" s="34"/>
      <c r="O6" s="31"/>
      <c r="P6" s="34"/>
      <c r="Q6" s="35"/>
      <c r="R6" s="35"/>
      <c r="S6" s="21"/>
      <c r="T6" s="21"/>
      <c r="U6" s="21"/>
      <c r="V6" s="35"/>
      <c r="W6" s="21">
        <f>L6+Q6+R6+V6+M6+N6+P6</f>
        <v>0</v>
      </c>
      <c r="X6" s="21">
        <f>W6+S6*0.1+U6*1.7</f>
        <v>0</v>
      </c>
      <c r="Y6" s="21">
        <v>120000</v>
      </c>
      <c r="Z6" s="21"/>
    </row>
    <row r="7" spans="1:26" x14ac:dyDescent="0.25">
      <c r="C7" s="41"/>
      <c r="G7" s="33"/>
      <c r="I7" s="33"/>
      <c r="L7" s="16"/>
      <c r="M7" s="34"/>
      <c r="N7" s="34"/>
      <c r="O7" s="31"/>
      <c r="P7" s="34"/>
      <c r="Q7" s="35"/>
      <c r="R7" s="35"/>
      <c r="S7" s="21"/>
      <c r="T7" s="21"/>
      <c r="U7" s="21"/>
      <c r="V7" s="35"/>
      <c r="W7" s="21"/>
      <c r="X7" s="16"/>
    </row>
    <row r="8" spans="1:26" ht="77.25" customHeight="1" x14ac:dyDescent="0.25">
      <c r="A8" s="25" t="s">
        <v>27</v>
      </c>
      <c r="B8" s="37"/>
      <c r="C8" s="42" t="s">
        <v>28</v>
      </c>
      <c r="D8" s="39" t="s">
        <v>24</v>
      </c>
      <c r="E8" s="26" t="s">
        <v>25</v>
      </c>
      <c r="F8" s="27" t="s">
        <v>26</v>
      </c>
      <c r="G8" s="33"/>
      <c r="H8" s="28"/>
      <c r="I8" s="33"/>
      <c r="J8" s="32">
        <f>G8*(1+H8)+I8</f>
        <v>0</v>
      </c>
      <c r="K8" s="32">
        <v>0.13</v>
      </c>
      <c r="L8" s="31">
        <f>J8*(1+K8)</f>
        <v>0</v>
      </c>
      <c r="M8" s="34"/>
      <c r="N8" s="34"/>
      <c r="O8" s="31"/>
      <c r="P8" s="34" t="s">
        <v>63</v>
      </c>
      <c r="Q8" s="35"/>
      <c r="R8" s="35"/>
      <c r="S8" s="21"/>
      <c r="T8" s="21"/>
      <c r="U8" s="21"/>
      <c r="V8" s="35"/>
      <c r="W8" s="21">
        <f>L8+Q8+R8+V8+M8+N8</f>
        <v>0</v>
      </c>
      <c r="X8" s="21">
        <f>W8+S8*0.1+U8*1.7</f>
        <v>0</v>
      </c>
      <c r="Y8" s="13">
        <v>30000</v>
      </c>
      <c r="Z8" s="13"/>
    </row>
    <row r="9" spans="1:26" x14ac:dyDescent="0.25">
      <c r="C9" s="41"/>
      <c r="I9" s="33"/>
      <c r="L9" s="16"/>
      <c r="M9" s="34"/>
      <c r="N9" s="34"/>
      <c r="P9" s="34"/>
      <c r="Q9" s="35"/>
      <c r="R9" s="35"/>
      <c r="S9" s="21"/>
      <c r="T9" s="21"/>
      <c r="U9" s="21"/>
      <c r="V9" s="35"/>
      <c r="W9" s="21"/>
      <c r="X9" s="16"/>
    </row>
    <row r="10" spans="1:26" ht="95.25" customHeight="1" x14ac:dyDescent="0.25">
      <c r="A10" s="25" t="s">
        <v>29</v>
      </c>
      <c r="B10" s="37"/>
      <c r="C10" s="42" t="s">
        <v>30</v>
      </c>
      <c r="D10" s="40" t="s">
        <v>31</v>
      </c>
      <c r="E10" s="26" t="s">
        <v>25</v>
      </c>
      <c r="F10" s="24" t="s">
        <v>26</v>
      </c>
      <c r="G10" s="28"/>
      <c r="H10" s="28"/>
      <c r="I10" s="33"/>
      <c r="J10" s="32">
        <f>G10*(1+H10)+I10</f>
        <v>0</v>
      </c>
      <c r="K10" s="32">
        <v>0.13</v>
      </c>
      <c r="L10" s="31">
        <f>J10*(1+K10)</f>
        <v>0</v>
      </c>
      <c r="M10" s="34" t="s">
        <v>63</v>
      </c>
      <c r="N10" s="34"/>
      <c r="O10" s="32"/>
      <c r="P10" s="34"/>
      <c r="Q10" s="35"/>
      <c r="R10" s="35"/>
      <c r="S10" s="21"/>
      <c r="T10" s="21"/>
      <c r="U10" s="21"/>
      <c r="V10" s="35"/>
      <c r="W10" s="21">
        <f>L10+Q10+R10+V10+N10+P10</f>
        <v>0</v>
      </c>
      <c r="X10" s="21">
        <f>W10+S10*0.1+U10*1.7</f>
        <v>0</v>
      </c>
      <c r="Y10" s="13">
        <v>80000</v>
      </c>
      <c r="Z10" s="13"/>
    </row>
    <row r="11" spans="1:26" x14ac:dyDescent="0.25">
      <c r="C11" s="41"/>
      <c r="I11" s="33"/>
      <c r="L11" s="16"/>
      <c r="M11" s="34"/>
      <c r="N11" s="34"/>
      <c r="P11" s="34"/>
      <c r="Q11" s="35"/>
      <c r="R11" s="35"/>
      <c r="S11" s="21"/>
      <c r="T11" s="21"/>
      <c r="U11" s="21"/>
      <c r="V11" s="35"/>
      <c r="W11" s="21"/>
      <c r="X11" s="16"/>
    </row>
    <row r="12" spans="1:26" ht="84.75" customHeight="1" x14ac:dyDescent="0.25">
      <c r="A12" s="25" t="s">
        <v>32</v>
      </c>
      <c r="B12" s="37"/>
      <c r="C12" s="42" t="s">
        <v>33</v>
      </c>
      <c r="D12" s="40" t="s">
        <v>31</v>
      </c>
      <c r="E12" s="26" t="s">
        <v>25</v>
      </c>
      <c r="F12" s="27" t="s">
        <v>26</v>
      </c>
      <c r="G12" s="28"/>
      <c r="H12" s="28"/>
      <c r="I12" s="33"/>
      <c r="J12" s="32">
        <f>G12*(1+H12)+I12</f>
        <v>0</v>
      </c>
      <c r="K12" s="32">
        <v>0.13</v>
      </c>
      <c r="L12" s="31">
        <f>J12*(1+K12)</f>
        <v>0</v>
      </c>
      <c r="M12" s="34" t="s">
        <v>63</v>
      </c>
      <c r="N12" s="34"/>
      <c r="O12" s="32"/>
      <c r="P12" s="34"/>
      <c r="Q12" s="35"/>
      <c r="R12" s="35"/>
      <c r="S12" s="21"/>
      <c r="T12" s="21"/>
      <c r="U12" s="21"/>
      <c r="V12" s="35"/>
      <c r="W12" s="21">
        <f t="shared" ref="W12" si="0">L12+Q12+R12+V12+N12+P12</f>
        <v>0</v>
      </c>
      <c r="X12" s="21">
        <f>W12+S12*0.1+U12*1.7</f>
        <v>0</v>
      </c>
      <c r="Y12" s="13">
        <v>20000</v>
      </c>
      <c r="Z12" s="13"/>
    </row>
  </sheetData>
  <mergeCells count="27">
    <mergeCell ref="Y2:Y5"/>
    <mergeCell ref="Z2:Z5"/>
    <mergeCell ref="T2:T5"/>
    <mergeCell ref="S2:S5"/>
    <mergeCell ref="U2:U5"/>
    <mergeCell ref="V2:V5"/>
    <mergeCell ref="W2:W5"/>
    <mergeCell ref="X2:X5"/>
    <mergeCell ref="M2:M5"/>
    <mergeCell ref="O2:O5"/>
    <mergeCell ref="P2:P5"/>
    <mergeCell ref="Q2:Q5"/>
    <mergeCell ref="R2:R5"/>
    <mergeCell ref="N2:N5"/>
    <mergeCell ref="G2:L2"/>
    <mergeCell ref="A2:A5"/>
    <mergeCell ref="B2:B5"/>
    <mergeCell ref="C2:C5"/>
    <mergeCell ref="D2:D5"/>
    <mergeCell ref="E2:E5"/>
    <mergeCell ref="F2:F5"/>
    <mergeCell ref="G3:G4"/>
    <mergeCell ref="H3:H4"/>
    <mergeCell ref="I3:I4"/>
    <mergeCell ref="J3:J4"/>
    <mergeCell ref="K3:K4"/>
    <mergeCell ref="L3:L4"/>
  </mergeCells>
  <phoneticPr fontId="15" type="noConversion"/>
  <pageMargins left="0.75" right="0.75" top="1" bottom="1" header="0.5" footer="0.5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9"/>
  <sheetViews>
    <sheetView workbookViewId="0">
      <selection activeCell="D5" sqref="D5"/>
    </sheetView>
  </sheetViews>
  <sheetFormatPr defaultColWidth="8.77734375" defaultRowHeight="14.4" x14ac:dyDescent="0.25"/>
  <cols>
    <col min="2" max="2" width="33.6640625" customWidth="1"/>
    <col min="8" max="8" width="10.44140625"/>
    <col min="10" max="10" width="12.88671875"/>
    <col min="16" max="16" width="12.88671875"/>
    <col min="18" max="18" width="9.77734375"/>
    <col min="19" max="19" width="12.88671875"/>
  </cols>
  <sheetData>
    <row r="1" spans="1:19" x14ac:dyDescent="0.25">
      <c r="J1" s="43"/>
      <c r="K1" s="44"/>
      <c r="L1" s="44"/>
      <c r="M1" s="44"/>
      <c r="N1" s="44"/>
      <c r="O1" s="44"/>
      <c r="P1" s="43"/>
    </row>
    <row r="2" spans="1:19" ht="17.399999999999999" x14ac:dyDescent="0.25">
      <c r="A2" s="80" t="s">
        <v>1</v>
      </c>
      <c r="B2" s="81" t="s">
        <v>2</v>
      </c>
      <c r="C2" s="81" t="s">
        <v>3</v>
      </c>
      <c r="D2" s="81" t="s">
        <v>4</v>
      </c>
      <c r="E2" s="78"/>
      <c r="F2" s="79"/>
      <c r="G2" s="79"/>
      <c r="H2" s="79"/>
      <c r="I2" s="79"/>
      <c r="J2" s="79"/>
      <c r="K2" s="71" t="s">
        <v>7</v>
      </c>
      <c r="L2" s="71" t="s">
        <v>8</v>
      </c>
      <c r="M2" s="71" t="s">
        <v>42</v>
      </c>
      <c r="N2" s="71" t="s">
        <v>9</v>
      </c>
      <c r="O2" s="71" t="s">
        <v>43</v>
      </c>
      <c r="P2" s="82" t="s">
        <v>11</v>
      </c>
      <c r="Q2" s="82" t="s">
        <v>12</v>
      </c>
      <c r="R2" s="71" t="s">
        <v>13</v>
      </c>
      <c r="S2" s="71" t="s">
        <v>14</v>
      </c>
    </row>
    <row r="3" spans="1:19" ht="60" x14ac:dyDescent="0.25">
      <c r="A3" s="80"/>
      <c r="B3" s="81"/>
      <c r="C3" s="81"/>
      <c r="D3" s="81"/>
      <c r="E3" s="2" t="s">
        <v>15</v>
      </c>
      <c r="F3" s="3" t="s">
        <v>16</v>
      </c>
      <c r="G3" s="2" t="s">
        <v>34</v>
      </c>
      <c r="H3" s="11" t="s">
        <v>35</v>
      </c>
      <c r="I3" s="11" t="s">
        <v>19</v>
      </c>
      <c r="J3" s="11" t="s">
        <v>36</v>
      </c>
      <c r="K3" s="71"/>
      <c r="L3" s="71"/>
      <c r="M3" s="71"/>
      <c r="N3" s="71"/>
      <c r="O3" s="71"/>
      <c r="P3" s="82"/>
      <c r="Q3" s="82"/>
      <c r="R3" s="71"/>
      <c r="S3" s="71"/>
    </row>
    <row r="4" spans="1:19" x14ac:dyDescent="0.25">
      <c r="A4" s="80"/>
      <c r="B4" s="81"/>
      <c r="C4" s="81"/>
      <c r="D4" s="81"/>
      <c r="E4" s="2" t="s">
        <v>21</v>
      </c>
      <c r="F4" s="3" t="s">
        <v>22</v>
      </c>
      <c r="G4" s="2" t="s">
        <v>21</v>
      </c>
      <c r="H4" s="11" t="s">
        <v>21</v>
      </c>
      <c r="I4" s="11" t="s">
        <v>22</v>
      </c>
      <c r="J4" s="11" t="s">
        <v>21</v>
      </c>
      <c r="K4" s="71"/>
      <c r="L4" s="71"/>
      <c r="M4" s="71"/>
      <c r="N4" s="71"/>
      <c r="O4" s="71"/>
      <c r="P4" s="82"/>
      <c r="Q4" s="82"/>
      <c r="R4" s="71"/>
      <c r="S4" s="71"/>
    </row>
    <row r="5" spans="1:19" ht="72" x14ac:dyDescent="0.25">
      <c r="A5" s="1"/>
      <c r="B5" s="4" t="s">
        <v>53</v>
      </c>
      <c r="C5" s="5" t="s">
        <v>38</v>
      </c>
      <c r="D5" s="5" t="s">
        <v>39</v>
      </c>
      <c r="E5" s="6"/>
      <c r="F5" s="7">
        <v>0.04</v>
      </c>
      <c r="G5" s="6"/>
      <c r="H5" s="12">
        <f>E5*(1+F5)+G5</f>
        <v>0</v>
      </c>
      <c r="I5" s="12">
        <v>0.13</v>
      </c>
      <c r="J5" s="12">
        <f>H5*(1+I5)</f>
        <v>0</v>
      </c>
      <c r="K5" s="35"/>
      <c r="L5" s="13"/>
      <c r="M5" s="35"/>
      <c r="N5" s="13"/>
      <c r="O5" s="13"/>
      <c r="P5" s="13">
        <f>J5+K5+L5+O5</f>
        <v>0</v>
      </c>
      <c r="Q5" s="13">
        <f>P5+M5*0.1+N5*1.7</f>
        <v>0</v>
      </c>
      <c r="R5" s="13">
        <v>13000</v>
      </c>
      <c r="S5" s="14"/>
    </row>
    <row r="6" spans="1:19" x14ac:dyDescent="0.25">
      <c r="B6" s="8"/>
      <c r="G6" s="6"/>
      <c r="K6" s="35"/>
      <c r="L6" s="13"/>
      <c r="M6" s="35"/>
      <c r="N6" s="13"/>
      <c r="O6" s="13"/>
    </row>
    <row r="7" spans="1:19" ht="57.6" x14ac:dyDescent="0.25">
      <c r="A7" s="1"/>
      <c r="B7" s="9" t="s">
        <v>40</v>
      </c>
      <c r="C7" s="5" t="s">
        <v>38</v>
      </c>
      <c r="D7" s="5" t="s">
        <v>39</v>
      </c>
      <c r="E7" s="6"/>
      <c r="F7" s="7">
        <v>0.04</v>
      </c>
      <c r="G7" s="6"/>
      <c r="H7" s="12">
        <f>E7*(1+F7)+G7</f>
        <v>0</v>
      </c>
      <c r="I7" s="12">
        <v>0.13</v>
      </c>
      <c r="J7" s="12">
        <f>H7*(1+I7)</f>
        <v>0</v>
      </c>
      <c r="K7" s="35"/>
      <c r="L7" s="13"/>
      <c r="M7" s="35"/>
      <c r="N7" s="13"/>
      <c r="O7" s="13"/>
      <c r="P7" s="13">
        <f>J7+K7+L7+O7</f>
        <v>0</v>
      </c>
      <c r="Q7" s="13">
        <f>P7+M7*0.1+N7*1.7</f>
        <v>0</v>
      </c>
      <c r="R7" s="13">
        <v>13000</v>
      </c>
      <c r="S7" s="14"/>
    </row>
    <row r="8" spans="1:19" x14ac:dyDescent="0.25">
      <c r="B8" s="8"/>
      <c r="G8" s="6"/>
      <c r="K8" s="35"/>
      <c r="L8" s="13"/>
      <c r="M8" s="35"/>
      <c r="N8" s="13"/>
      <c r="O8" s="13"/>
    </row>
    <row r="9" spans="1:19" ht="72" x14ac:dyDescent="0.25">
      <c r="A9" s="1"/>
      <c r="B9" s="9" t="s">
        <v>37</v>
      </c>
      <c r="C9" s="10" t="s">
        <v>41</v>
      </c>
      <c r="D9" s="5" t="s">
        <v>39</v>
      </c>
      <c r="E9" s="6"/>
      <c r="F9" s="7">
        <v>0.04</v>
      </c>
      <c r="G9" s="6"/>
      <c r="H9" s="12">
        <f>E9*(1+F9)+G9</f>
        <v>0</v>
      </c>
      <c r="I9" s="12">
        <v>0.13</v>
      </c>
      <c r="J9" s="12">
        <f>H9*(1+I9)</f>
        <v>0</v>
      </c>
      <c r="K9" s="35"/>
      <c r="L9" s="13"/>
      <c r="M9" s="35"/>
      <c r="N9" s="13"/>
      <c r="O9" s="13"/>
      <c r="P9" s="13">
        <f>J9+K9+L9+O9</f>
        <v>0</v>
      </c>
      <c r="Q9" s="13">
        <f>P9+M9*0.1+N9*1.7</f>
        <v>0</v>
      </c>
      <c r="R9" s="13">
        <v>13000</v>
      </c>
      <c r="S9" s="14"/>
    </row>
  </sheetData>
  <mergeCells count="14">
    <mergeCell ref="P2:P4"/>
    <mergeCell ref="Q2:Q4"/>
    <mergeCell ref="R2:R4"/>
    <mergeCell ref="S2:S4"/>
    <mergeCell ref="K2:K4"/>
    <mergeCell ref="L2:L4"/>
    <mergeCell ref="M2:M4"/>
    <mergeCell ref="N2:N4"/>
    <mergeCell ref="O2:O4"/>
    <mergeCell ref="E2:J2"/>
    <mergeCell ref="A2:A4"/>
    <mergeCell ref="B2:B4"/>
    <mergeCell ref="C2:C4"/>
    <mergeCell ref="D2:D4"/>
  </mergeCells>
  <phoneticPr fontId="15" type="noConversion"/>
  <pageMargins left="0.75" right="0.75" top="1" bottom="1" header="0.5" footer="0.5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实木复合</vt:lpstr>
      <vt:lpstr>强化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c-xuanqb</dc:creator>
  <cp:lastModifiedBy>User</cp:lastModifiedBy>
  <cp:lastPrinted>2023-04-11T10:23:29Z</cp:lastPrinted>
  <dcterms:created xsi:type="dcterms:W3CDTF">2022-06-28T07:14:00Z</dcterms:created>
  <dcterms:modified xsi:type="dcterms:W3CDTF">2023-05-15T09:27:03Z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7796990FC5444E799CFE4A9DCCE0D899</vt:lpwstr>
  </property>
  <property fmtid="{D5CDD505-2E9C-101B-9397-08002B2CF9AE}" pid="3" name="KSOProductBuildVer">
    <vt:lpwstr>2052-11.1.0.13703</vt:lpwstr>
  </property>
</Properties>
</file>